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'Лист1'!$A$1:$H$93</definedName>
  </definedNames>
  <calcPr fullCalcOnLoad="1"/>
</workbook>
</file>

<file path=xl/sharedStrings.xml><?xml version="1.0" encoding="utf-8"?>
<sst xmlns="http://schemas.openxmlformats.org/spreadsheetml/2006/main" count="146" uniqueCount="146">
  <si>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</si>
  <si>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</si>
  <si>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</si>
  <si>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</si>
  <si>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</si>
  <si>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</si>
  <si>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</si>
  <si>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</si>
  <si>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</si>
  <si>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</si>
  <si>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</si>
  <si>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</si>
  <si>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</si>
  <si>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</si>
  <si>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</si>
  <si>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</si>
  <si>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</si>
  <si>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</si>
  <si>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</si>
  <si>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</si>
  <si>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</si>
  <si>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Сельское хозяйство и рыболовство</t>
  </si>
  <si>
    <t>0405</t>
  </si>
  <si>
    <t>Водные ресурсы</t>
  </si>
  <si>
    <t>0406</t>
  </si>
  <si>
    <t>Транспорт</t>
  </si>
  <si>
    <t>0408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</si>
  <si>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</si>
  <si>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</si>
  <si>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</si>
  <si>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</si>
  <si>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</si>
  <si>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</si>
  <si>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</si>
  <si>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</si>
  <si>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</si>
  <si>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</si>
  <si>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</si>
  <si>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</si>
  <si>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</si>
  <si>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</si>
  <si>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</si>
  <si>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</si>
  <si>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</si>
  <si>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</si>
  <si>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</si>
  <si>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Периодическая печать и издательства</t>
  </si>
  <si>
    <t>0804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</si>
  <si>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</si>
  <si>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</si>
  <si>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</si>
  <si>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</si>
  <si>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</si>
  <si>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</si>
  <si>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</si>
  <si>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</si>
  <si>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1100</t>
  </si>
  <si>
    <t>1101</t>
  </si>
  <si>
    <t>ИТОГО РАСХОДОВ</t>
  </si>
  <si>
    <t>9600</t>
  </si>
  <si>
    <t>0111</t>
  </si>
  <si>
    <t>Обслуживание государственного и муниципального долга</t>
  </si>
  <si>
    <t>Дорожное хозяйство</t>
  </si>
  <si>
    <t>0409</t>
  </si>
  <si>
    <t>Благоустройство</t>
  </si>
  <si>
    <t>0503</t>
  </si>
  <si>
    <t>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</si>
  <si>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</si>
  <si>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</si>
  <si>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</si>
  <si>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 xml:space="preserve">Единый налог на вмененный доход </t>
  </si>
  <si>
    <t xml:space="preserve">Единый сельскохозяйственный налог 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</si>
  <si>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</si>
  <si>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</si>
  <si>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ГОСУДАРСТВЕННАЯ ПОШЛИНА</t>
  </si>
  <si>
    <t>Гос. пошлина по делам, рассм. в судах общей юрисдикции, мировыми судьями</t>
  </si>
  <si>
    <t xml:space="preserve">ЗАДОЛЖЕННОСТЬ И ПЕРЕРАСЧЕТЫ ПО ОТМЕНЕННЫМ НАЛОГАМ, СБОРАМ </t>
  </si>
  <si>
    <t>Налог с продаж</t>
  </si>
  <si>
    <t>Прочие налоги и сборы (по отмененным местным налогам и сборам)</t>
  </si>
  <si>
    <t>НЕНАЛОГОВЫЕ ДОХОДЫ</t>
  </si>
  <si>
    <t>ДОХОДЫ ОТ ИСПОЛЬЗОВАНИЯ ИМУЩЕСТВА, НАХОДЯЩЕГОСЯ В  МУНИЦИПАЛЬНОЙ СОБСТВЕННОСТИ</t>
  </si>
  <si>
    <t>Доходы от сдачи в аренду имущества, находящегося в  муниципальной собственности</t>
  </si>
  <si>
    <t>Доходы, полученные в виде арендной платы за земельные участки</t>
  </si>
  <si>
    <t>Доходы от сдачи в аренду имущества</t>
  </si>
  <si>
    <t>Платежи от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</si>
  <si>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</si>
  <si>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</si>
  <si>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</si>
  <si>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реализации имущества (приватизация имущества)</t>
  </si>
  <si>
    <t>Доходы от продажи от продажи земельных участков (до разграничения государственной собственности)</t>
  </si>
  <si>
    <t>ШТРАФЫ, САНКЦИИ, ВОЗМЕЩЕНИЕ УЩЕРБА</t>
  </si>
  <si>
    <t>ПРОЧИЕ НЕНАЛОГОВЫЕ ДОХОДЫ, НЕВЫЯСНЕННЫЕ ПОСТУПЛЕНИЯ</t>
  </si>
  <si>
    <t>ВОЗВРАТ СУБВЕНЦИЙ</t>
  </si>
  <si>
    <t>БЕЗВОЗМЕЗДНЫЕ ПОСТУПЛЕНИЯ</t>
  </si>
  <si>
    <t>ВСЕГО ДОХОДОВ</t>
  </si>
  <si>
    <t xml:space="preserve">НАЛОГОВЫЕ И НЕНАЛОГОВЫЕ ДОХОДЫ         </t>
  </si>
  <si>
    <t>БЕЗВОЗМЕЗДНЫЕ ПОСТУПЛЕНИЯ ОТ ДРУГИХ БЮДЖЕТОВ</t>
  </si>
  <si>
    <t>Уточненный план на 2012 год</t>
  </si>
  <si>
    <t>отклонение (факт 2012-2011)</t>
  </si>
  <si>
    <t>гос.пошлина за выдачу разрешения на установку рекламной конструкции</t>
  </si>
  <si>
    <t>0113</t>
  </si>
  <si>
    <t>Национальная оборона</t>
  </si>
  <si>
    <t>0200</t>
  </si>
  <si>
    <t>Мобилизационная подготовка экономики</t>
  </si>
  <si>
    <t>0204</t>
  </si>
  <si>
    <t>Защита населения и территории от чрезвычайных ситуаций природного и техногенного характера, гражданская оборона</t>
  </si>
  <si>
    <t>Высшее и послевузовское профессиональное образование</t>
  </si>
  <si>
    <t>0706</t>
  </si>
  <si>
    <t xml:space="preserve">Культура, кинематография </t>
  </si>
  <si>
    <t>Другие вопросы в области культуры, кинематографии</t>
  </si>
  <si>
    <t xml:space="preserve">Физическая культура и спорт </t>
  </si>
  <si>
    <t xml:space="preserve">Физическая культура </t>
  </si>
  <si>
    <t>Средства массовой информации</t>
  </si>
  <si>
    <t>1200</t>
  </si>
  <si>
    <t>1202</t>
  </si>
  <si>
    <t>1300</t>
  </si>
  <si>
    <t>Обслуживание внутреннего государственного и муниципального долга</t>
  </si>
  <si>
    <t>1301</t>
  </si>
  <si>
    <t>ПРОФИЦИТ БЮДЖЕТА (со знаком "плюс") ДЕФИЦИТ БЮДЖЕТА (со знаком "минус")</t>
  </si>
  <si>
    <t>790000000000</t>
  </si>
  <si>
    <t>Прочие безвозмедные поступления</t>
  </si>
  <si>
    <t>0105</t>
  </si>
  <si>
    <t>Исполнено за 1полугодие 2012 года</t>
  </si>
  <si>
    <t>Исполнено за 1 полугодие 2011 года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</si>
  <si>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</si>
  <si>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</si>
  <si>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0203</t>
  </si>
  <si>
    <t>Мобилизационная и вневойсковая подготовка</t>
  </si>
  <si>
    <t>0501</t>
  </si>
  <si>
    <t>Жилищное хозяйство</t>
  </si>
  <si>
    <t>1102</t>
  </si>
  <si>
    <t>Массовый спорт</t>
  </si>
  <si>
    <t>0505</t>
  </si>
  <si>
    <t>Другие вопросы в области жилищно-коммунального хозяйства</t>
  </si>
  <si>
    <t>Отчет об исполнении консолидированного бюджета муниципального образования "Гагаринский район" Смоленской области за 1 полугодие 2012 года</t>
  </si>
  <si>
    <t>НАЛОГИ НА ИМУЩЕСТВО</t>
  </si>
  <si>
    <t xml:space="preserve">налог на имущество физических лиц </t>
  </si>
  <si>
    <t>земельный налог</t>
  </si>
  <si>
    <t xml:space="preserve">Гос. пошлина за выдачу спец. разрешения на движение по автомобильным  дорогам </t>
  </si>
  <si>
    <t>ДОХОДЫ ОТ ОКАЗАНИЯ ПЛАТНЫХ УСЛУГ</t>
  </si>
  <si>
    <t>Доходы от оказания платных услуг</t>
  </si>
  <si>
    <t>Гос.пошлина за регистрацию транспортных средств</t>
  </si>
  <si>
    <t>% исполнения за 2012 год</t>
  </si>
  <si>
    <t>% исполнения за 2011 год</t>
  </si>
  <si>
    <t xml:space="preserve"> Начальник финансового управления</t>
  </si>
  <si>
    <t>Т.В.Кудрина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</si>
</sst>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10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top" wrapText="1"/>
    </xf>
    <xf numFmtId="164" fontId="2" fillId="0" borderId="0" xfId="0" applyNumberFormat="1" applyFont="1" applyAlignment="1">
      <alignment horizontal="right" vertical="top" wrapText="1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170" fontId="2" fillId="0" borderId="1" xfId="0" applyNumberFormat="1" applyFont="1" applyFill="1" applyBorder="1" applyAlignment="1">
      <alignment horizontal="center" vertical="top" wrapText="1"/>
    </xf>
    <xf numFmtId="170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170" fontId="3" fillId="2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170" fontId="3" fillId="3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7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0" fontId="1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/>
    </xf>
    <xf numFmtId="170" fontId="3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170" fontId="6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170" fontId="7" fillId="0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3" xfId="0" applyFont="1" applyBorder="1" applyAlignment="1">
      <alignment vertical="top"/>
    </xf>
    <xf numFmtId="0" fontId="1" fillId="0" borderId="0" xfId="0" applyFont="1" applyAlignment="1">
      <alignment vertical="top"/>
    </xf>
    <xf numFmtId="0" fontId="3" fillId="0" borderId="3" xfId="0" applyFont="1" applyBorder="1" applyAlignment="1">
      <alignment horizontal="center" vertical="top" wrapText="1"/>
    </xf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vertical="top" wrapText="1"/>
    </xf>
    <xf numFmtId="170" fontId="3" fillId="4" borderId="1" xfId="0" applyNumberFormat="1" applyFont="1" applyFill="1" applyBorder="1" applyAlignment="1">
      <alignment horizontal="center" vertical="top" wrapText="1"/>
    </xf>
    <xf numFmtId="0" fontId="1" fillId="3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center" vertical="top" wrapText="1"/>
    </xf>
    <xf numFmtId="170" fontId="3" fillId="5" borderId="1" xfId="0" applyNumberFormat="1" applyFont="1" applyFill="1" applyBorder="1" applyAlignment="1">
      <alignment horizontal="center" vertical="top" wrapText="1"/>
    </xf>
    <xf numFmtId="0" fontId="1" fillId="5" borderId="0" xfId="0" applyFont="1" applyFill="1" applyAlignment="1">
      <alignment/>
    </xf>
    <xf numFmtId="170" fontId="5" fillId="0" borderId="1" xfId="0" applyNumberFormat="1" applyFont="1" applyFill="1" applyBorder="1" applyAlignment="1">
      <alignment horizontal="center" vertical="center"/>
    </xf>
    <xf numFmtId="170" fontId="3" fillId="4" borderId="1" xfId="0" applyNumberFormat="1" applyFont="1" applyFill="1" applyBorder="1" applyAlignment="1">
      <alignment horizontal="center" vertical="center" wrapText="1"/>
    </xf>
    <xf numFmtId="170" fontId="1" fillId="5" borderId="1" xfId="0" applyNumberFormat="1" applyFont="1" applyFill="1" applyBorder="1" applyAlignment="1">
      <alignment horizontal="center" vertical="center"/>
    </xf>
    <xf numFmtId="170" fontId="8" fillId="0" borderId="1" xfId="0" applyNumberFormat="1" applyFont="1" applyBorder="1" applyAlignment="1">
      <alignment horizontal="center" vertical="center"/>
    </xf>
    <xf numFmtId="170" fontId="9" fillId="0" borderId="1" xfId="0" applyNumberFormat="1" applyFont="1" applyBorder="1" applyAlignment="1">
      <alignment horizontal="center" vertical="center"/>
    </xf>
    <xf numFmtId="170" fontId="5" fillId="4" borderId="1" xfId="0" applyNumberFormat="1" applyFont="1" applyFill="1" applyBorder="1" applyAlignment="1">
      <alignment horizontal="center" vertical="center"/>
    </xf>
    <xf numFmtId="170" fontId="1" fillId="3" borderId="1" xfId="0" applyNumberFormat="1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center" vertical="center"/>
    </xf>
    <xf numFmtId="170" fontId="5" fillId="0" borderId="1" xfId="0" applyNumberFormat="1" applyFont="1" applyBorder="1" applyAlignment="1">
      <alignment horizontal="center" vertical="center"/>
    </xf>
    <xf numFmtId="170" fontId="3" fillId="0" borderId="2" xfId="0" applyNumberFormat="1" applyFont="1" applyBorder="1" applyAlignment="1">
      <alignment horizontal="center" vertical="top" wrapText="1"/>
    </xf>
    <xf numFmtId="170" fontId="5" fillId="2" borderId="1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top" wrapText="1"/>
    </xf>
    <xf numFmtId="164" fontId="2" fillId="0" borderId="0" xfId="0" applyNumberFormat="1" applyFont="1" applyAlignment="1">
      <alignment horizontal="righ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view="pageBreakPreview" zoomScaleSheetLayoutView="100" workbookViewId="0" topLeftCell="A1">
      <pane xSplit="2" ySplit="2" topLeftCell="C7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93" sqref="C93:H93"/>
    </sheetView>
  </sheetViews>
  <sheetFormatPr defaultColWidth="9.00390625" defaultRowHeight="12.75"/>
  <cols>
    <col min="1" max="1" width="44.875" style="42" customWidth="1"/>
    <col min="2" max="2" width="8.25390625" style="42" customWidth="1"/>
    <col min="3" max="3" width="13.75390625" style="42" customWidth="1"/>
    <col min="4" max="4" width="10.25390625" style="42" customWidth="1"/>
    <col min="5" max="6" width="10.625" style="42" customWidth="1"/>
    <col min="7" max="7" width="10.875" style="42" customWidth="1"/>
    <col min="8" max="8" width="9.125" style="64" customWidth="1"/>
    <col min="9" max="16384" width="9.125" style="42" customWidth="1"/>
  </cols>
  <sheetData>
    <row r="1" spans="1:8" ht="36" customHeight="1">
      <c r="A1" s="68" t="s">
        <v>134</v>
      </c>
      <c r="B1" s="68"/>
      <c r="C1" s="68"/>
      <c r="D1" s="68"/>
      <c r="E1" s="68"/>
      <c r="F1" s="68"/>
      <c r="G1" s="68"/>
      <c r="H1" s="68"/>
    </row>
    <row r="2" spans="1:8" ht="63.75">
      <c r="A2" s="11" t="s">
        <v>0</v>
      </c>
      <c r="B2" s="12" t="s">
        <v>1</v>
      </c>
      <c r="C2" s="13" t="s">
        <v>97</v>
      </c>
      <c r="D2" s="13" t="s">
        <v>122</v>
      </c>
      <c r="E2" s="13" t="s">
        <v>142</v>
      </c>
      <c r="F2" s="13" t="s">
        <v>123</v>
      </c>
      <c r="G2" s="13" t="s">
        <v>98</v>
      </c>
      <c r="H2" s="66" t="s">
        <v>143</v>
      </c>
    </row>
    <row r="3" spans="1:8" s="52" customFormat="1" ht="12.75">
      <c r="A3" s="48" t="s">
        <v>95</v>
      </c>
      <c r="B3" s="49">
        <v>10000</v>
      </c>
      <c r="C3" s="50">
        <f>C4+C23</f>
        <v>302004.5</v>
      </c>
      <c r="D3" s="50">
        <f>D4+D23</f>
        <v>122793.00000000001</v>
      </c>
      <c r="E3" s="50">
        <f>D3/C3*100</f>
        <v>40.659327923921666</v>
      </c>
      <c r="F3" s="50">
        <f>F4+F23</f>
        <v>125948.3</v>
      </c>
      <c r="G3" s="50">
        <f>D3-F3</f>
        <v>-3155.2999999999884</v>
      </c>
      <c r="H3" s="58">
        <v>45.4</v>
      </c>
    </row>
    <row r="4" spans="1:8" s="56" customFormat="1" ht="12.75">
      <c r="A4" s="53" t="s">
        <v>66</v>
      </c>
      <c r="B4" s="54"/>
      <c r="C4" s="55">
        <f>C5+C7+C10+C13+C15+C20</f>
        <v>249610.59999999998</v>
      </c>
      <c r="D4" s="55">
        <f>D5+D7+D10+D13+D15+D20</f>
        <v>109882.00000000001</v>
      </c>
      <c r="E4" s="55">
        <f>D4/C4*100</f>
        <v>44.021367682301964</v>
      </c>
      <c r="F4" s="55">
        <f>F5+F7+F10+F13+F15+F20</f>
        <v>107285.2</v>
      </c>
      <c r="G4" s="55">
        <f aca="true" t="shared" si="0" ref="G4:G42">D4-F4</f>
        <v>2596.8000000000175</v>
      </c>
      <c r="H4" s="59">
        <v>46.2</v>
      </c>
    </row>
    <row r="5" spans="1:8" s="43" customFormat="1" ht="13.5">
      <c r="A5" s="35" t="s">
        <v>67</v>
      </c>
      <c r="B5" s="36">
        <v>10100</v>
      </c>
      <c r="C5" s="37">
        <f>C6</f>
        <v>151304.9</v>
      </c>
      <c r="D5" s="37">
        <f>D6</f>
        <v>66258</v>
      </c>
      <c r="E5" s="37">
        <f>D5/C5*100</f>
        <v>43.791047084397135</v>
      </c>
      <c r="F5" s="37">
        <f>F6</f>
        <v>60847.8</v>
      </c>
      <c r="G5" s="37">
        <f t="shared" si="0"/>
        <v>5410.199999999997</v>
      </c>
      <c r="H5" s="60">
        <v>45.4</v>
      </c>
    </row>
    <row r="6" spans="1:8" ht="12.75">
      <c r="A6" s="14" t="s">
        <v>68</v>
      </c>
      <c r="B6" s="15">
        <v>10102</v>
      </c>
      <c r="C6" s="16">
        <v>151304.9</v>
      </c>
      <c r="D6" s="16">
        <v>66258</v>
      </c>
      <c r="E6" s="16">
        <f>D6/C6*100</f>
        <v>43.791047084397135</v>
      </c>
      <c r="F6" s="16">
        <v>60847.8</v>
      </c>
      <c r="G6" s="16">
        <f t="shared" si="0"/>
        <v>5410.199999999997</v>
      </c>
      <c r="H6" s="31">
        <v>45.4</v>
      </c>
    </row>
    <row r="7" spans="1:8" s="43" customFormat="1" ht="13.5">
      <c r="A7" s="35" t="s">
        <v>69</v>
      </c>
      <c r="B7" s="36">
        <v>10500</v>
      </c>
      <c r="C7" s="37">
        <f>C8+C9</f>
        <v>32784.9</v>
      </c>
      <c r="D7" s="37">
        <f>D8+D9</f>
        <v>15649.8</v>
      </c>
      <c r="E7" s="37">
        <f aca="true" t="shared" si="1" ref="E7:E42">D7/C7*100</f>
        <v>47.73478034094964</v>
      </c>
      <c r="F7" s="37">
        <f>F8+F9</f>
        <v>14064</v>
      </c>
      <c r="G7" s="37">
        <f t="shared" si="0"/>
        <v>1585.7999999999993</v>
      </c>
      <c r="H7" s="60">
        <v>34</v>
      </c>
    </row>
    <row r="8" spans="1:8" ht="12.75">
      <c r="A8" s="14" t="s">
        <v>70</v>
      </c>
      <c r="B8" s="15">
        <v>10502</v>
      </c>
      <c r="C8" s="16">
        <v>32764.9</v>
      </c>
      <c r="D8" s="16">
        <v>15638.9</v>
      </c>
      <c r="E8" s="16">
        <f t="shared" si="1"/>
        <v>47.730650787885814</v>
      </c>
      <c r="F8" s="16">
        <v>14144.1</v>
      </c>
      <c r="G8" s="16">
        <f t="shared" si="0"/>
        <v>1494.7999999999993</v>
      </c>
      <c r="H8" s="31">
        <v>38.9</v>
      </c>
    </row>
    <row r="9" spans="1:8" ht="12.75">
      <c r="A9" s="14" t="s">
        <v>71</v>
      </c>
      <c r="B9" s="15">
        <v>10503</v>
      </c>
      <c r="C9" s="16">
        <v>20</v>
      </c>
      <c r="D9" s="16">
        <v>10.9</v>
      </c>
      <c r="E9" s="16">
        <f t="shared" si="1"/>
        <v>54.50000000000001</v>
      </c>
      <c r="F9" s="16">
        <v>-80.1</v>
      </c>
      <c r="G9" s="16">
        <f t="shared" si="0"/>
        <v>91</v>
      </c>
      <c r="H9" s="31"/>
    </row>
    <row r="10" spans="1:8" s="43" customFormat="1" ht="13.5">
      <c r="A10" s="35" t="s">
        <v>135</v>
      </c>
      <c r="B10" s="36">
        <v>10600</v>
      </c>
      <c r="C10" s="37">
        <f>C11+C12</f>
        <v>60579.799999999996</v>
      </c>
      <c r="D10" s="37">
        <f>D11+D12</f>
        <v>24965.2</v>
      </c>
      <c r="E10" s="37">
        <f>D10/C10*100</f>
        <v>41.21043648212771</v>
      </c>
      <c r="F10" s="37">
        <f>F11+F12</f>
        <v>24499</v>
      </c>
      <c r="G10" s="37">
        <f>D10-F10</f>
        <v>466.2000000000007</v>
      </c>
      <c r="H10" s="60">
        <v>55.4</v>
      </c>
    </row>
    <row r="11" spans="1:8" ht="12.75">
      <c r="A11" s="14" t="s">
        <v>136</v>
      </c>
      <c r="B11" s="15">
        <v>10601</v>
      </c>
      <c r="C11" s="16">
        <v>2960.7</v>
      </c>
      <c r="D11" s="16">
        <v>747</v>
      </c>
      <c r="E11" s="16">
        <f>D11/C11*100</f>
        <v>25.23051980950451</v>
      </c>
      <c r="F11" s="16">
        <v>377.9</v>
      </c>
      <c r="G11" s="16">
        <f>D11-F11</f>
        <v>369.1</v>
      </c>
      <c r="H11" s="31">
        <v>126</v>
      </c>
    </row>
    <row r="12" spans="1:8" ht="12.75">
      <c r="A12" s="14" t="s">
        <v>137</v>
      </c>
      <c r="B12" s="15">
        <v>10606</v>
      </c>
      <c r="C12" s="16">
        <v>57619.1</v>
      </c>
      <c r="D12" s="16">
        <v>24218.2</v>
      </c>
      <c r="E12" s="16">
        <f>D12/C12*100</f>
        <v>42.03154856636081</v>
      </c>
      <c r="F12" s="16">
        <v>24121.1</v>
      </c>
      <c r="G12" s="16">
        <f>D12-F12</f>
        <v>97.10000000000218</v>
      </c>
      <c r="H12" s="31">
        <v>54.9</v>
      </c>
    </row>
    <row r="13" spans="1:8" s="43" customFormat="1" ht="40.5">
      <c r="A13" s="35" t="s">
        <v>72</v>
      </c>
      <c r="B13" s="36">
        <v>10700</v>
      </c>
      <c r="C13" s="37">
        <f>C14</f>
        <v>2061</v>
      </c>
      <c r="D13" s="37">
        <f>D14</f>
        <v>827.6</v>
      </c>
      <c r="E13" s="37">
        <f t="shared" si="1"/>
        <v>40.15526443474042</v>
      </c>
      <c r="F13" s="37">
        <f>F14</f>
        <v>289.8</v>
      </c>
      <c r="G13" s="37">
        <f t="shared" si="0"/>
        <v>537.8</v>
      </c>
      <c r="H13" s="60">
        <v>14.7</v>
      </c>
    </row>
    <row r="14" spans="1:8" ht="25.5">
      <c r="A14" s="14" t="s">
        <v>73</v>
      </c>
      <c r="B14" s="15">
        <v>10701</v>
      </c>
      <c r="C14" s="16">
        <v>2061</v>
      </c>
      <c r="D14" s="16">
        <v>827.6</v>
      </c>
      <c r="E14" s="16">
        <f t="shared" si="1"/>
        <v>40.15526443474042</v>
      </c>
      <c r="F14" s="16">
        <v>289.8</v>
      </c>
      <c r="G14" s="16">
        <f t="shared" si="0"/>
        <v>537.8</v>
      </c>
      <c r="H14" s="31">
        <v>14.7</v>
      </c>
    </row>
    <row r="15" spans="1:8" s="43" customFormat="1" ht="13.5">
      <c r="A15" s="35" t="s">
        <v>74</v>
      </c>
      <c r="B15" s="36">
        <v>10800</v>
      </c>
      <c r="C15" s="37">
        <f>C16+C17+C18</f>
        <v>2880</v>
      </c>
      <c r="D15" s="37">
        <f>D16+D17+D18</f>
        <v>2179.1000000000004</v>
      </c>
      <c r="E15" s="37">
        <f t="shared" si="1"/>
        <v>75.66319444444446</v>
      </c>
      <c r="F15" s="37">
        <f>F16+F17+F18+F19</f>
        <v>7564.2</v>
      </c>
      <c r="G15" s="37">
        <f t="shared" si="0"/>
        <v>-5385.099999999999</v>
      </c>
      <c r="H15" s="60">
        <v>70.8</v>
      </c>
    </row>
    <row r="16" spans="1:8" ht="25.5">
      <c r="A16" s="14" t="s">
        <v>75</v>
      </c>
      <c r="B16" s="15">
        <v>10803</v>
      </c>
      <c r="C16" s="16">
        <v>1750</v>
      </c>
      <c r="D16" s="16">
        <v>977.2</v>
      </c>
      <c r="E16" s="16">
        <f t="shared" si="1"/>
        <v>55.84</v>
      </c>
      <c r="F16" s="16">
        <v>810.7</v>
      </c>
      <c r="G16" s="16">
        <f t="shared" si="0"/>
        <v>166.5</v>
      </c>
      <c r="H16" s="31">
        <v>35.8</v>
      </c>
    </row>
    <row r="17" spans="1:8" ht="25.5">
      <c r="A17" s="14" t="s">
        <v>99</v>
      </c>
      <c r="B17" s="15">
        <v>10807</v>
      </c>
      <c r="C17" s="16">
        <v>30</v>
      </c>
      <c r="D17" s="16"/>
      <c r="E17" s="16">
        <f t="shared" si="1"/>
        <v>0</v>
      </c>
      <c r="F17" s="16"/>
      <c r="G17" s="16">
        <f t="shared" si="0"/>
        <v>0</v>
      </c>
      <c r="H17" s="31"/>
    </row>
    <row r="18" spans="1:8" ht="25.5">
      <c r="A18" s="14" t="s">
        <v>138</v>
      </c>
      <c r="B18" s="15">
        <v>10807</v>
      </c>
      <c r="C18" s="16">
        <v>1100</v>
      </c>
      <c r="D18" s="16">
        <v>1201.9</v>
      </c>
      <c r="E18" s="16">
        <f t="shared" si="1"/>
        <v>109.26363636363637</v>
      </c>
      <c r="F18" s="16">
        <v>995.6</v>
      </c>
      <c r="G18" s="16">
        <f t="shared" si="0"/>
        <v>206.30000000000007</v>
      </c>
      <c r="H18" s="31">
        <v>80.2</v>
      </c>
    </row>
    <row r="19" spans="1:8" ht="12.75">
      <c r="A19" s="14" t="s">
        <v>141</v>
      </c>
      <c r="B19" s="15">
        <v>10807</v>
      </c>
      <c r="C19" s="16"/>
      <c r="D19" s="16"/>
      <c r="E19" s="16"/>
      <c r="F19" s="16">
        <v>5757.9</v>
      </c>
      <c r="G19" s="16"/>
      <c r="H19" s="31">
        <v>80.2</v>
      </c>
    </row>
    <row r="20" spans="1:8" s="43" customFormat="1" ht="27">
      <c r="A20" s="35" t="s">
        <v>76</v>
      </c>
      <c r="B20" s="36">
        <v>10900</v>
      </c>
      <c r="C20" s="37">
        <f>C21+C22</f>
        <v>0</v>
      </c>
      <c r="D20" s="37">
        <f>D21+D22</f>
        <v>2.3</v>
      </c>
      <c r="E20" s="34"/>
      <c r="F20" s="37">
        <f>F21+F22</f>
        <v>20.4</v>
      </c>
      <c r="G20" s="37">
        <f t="shared" si="0"/>
        <v>-18.099999999999998</v>
      </c>
      <c r="H20" s="60">
        <v>134.2</v>
      </c>
    </row>
    <row r="21" spans="1:8" ht="12.75">
      <c r="A21" s="14" t="s">
        <v>77</v>
      </c>
      <c r="B21" s="15">
        <v>10906</v>
      </c>
      <c r="C21" s="16">
        <v>0</v>
      </c>
      <c r="D21" s="16">
        <v>2.5</v>
      </c>
      <c r="E21" s="34"/>
      <c r="F21" s="16">
        <v>9.4</v>
      </c>
      <c r="G21" s="16">
        <f t="shared" si="0"/>
        <v>-6.9</v>
      </c>
      <c r="H21" s="31">
        <v>470</v>
      </c>
    </row>
    <row r="22" spans="1:8" ht="25.5">
      <c r="A22" s="14" t="s">
        <v>78</v>
      </c>
      <c r="B22" s="15">
        <v>10907</v>
      </c>
      <c r="C22" s="16">
        <v>0</v>
      </c>
      <c r="D22" s="16">
        <v>-0.2</v>
      </c>
      <c r="E22" s="34"/>
      <c r="F22" s="16">
        <v>11</v>
      </c>
      <c r="G22" s="16">
        <f t="shared" si="0"/>
        <v>-11.2</v>
      </c>
      <c r="H22" s="31">
        <v>83.3</v>
      </c>
    </row>
    <row r="23" spans="1:8" ht="12.75">
      <c r="A23" s="18" t="s">
        <v>79</v>
      </c>
      <c r="B23" s="19"/>
      <c r="C23" s="20">
        <f>C24+C29+C33+C36+C37</f>
        <v>52393.899999999994</v>
      </c>
      <c r="D23" s="20">
        <f>D24+D29+D31+D33+D36+D37</f>
        <v>12910.999999999998</v>
      </c>
      <c r="E23" s="20">
        <f t="shared" si="1"/>
        <v>24.642181628013947</v>
      </c>
      <c r="F23" s="20">
        <f>SUM(F25,F28,F29,F33,F36,F37,)</f>
        <v>18663.100000000002</v>
      </c>
      <c r="G23" s="20">
        <f t="shared" si="0"/>
        <v>-5752.100000000004</v>
      </c>
      <c r="H23" s="67">
        <v>41.2</v>
      </c>
    </row>
    <row r="24" spans="1:8" s="43" customFormat="1" ht="40.5">
      <c r="A24" s="35" t="s">
        <v>80</v>
      </c>
      <c r="B24" s="36">
        <v>11100</v>
      </c>
      <c r="C24" s="37">
        <f>C25+C28</f>
        <v>15249.9</v>
      </c>
      <c r="D24" s="37">
        <f>D25+D28</f>
        <v>6732.999999999999</v>
      </c>
      <c r="E24" s="37">
        <f t="shared" si="1"/>
        <v>44.15110918760122</v>
      </c>
      <c r="F24" s="37">
        <f>F25+F28</f>
        <v>7213.400000000001</v>
      </c>
      <c r="G24" s="37">
        <f t="shared" si="0"/>
        <v>-480.40000000000146</v>
      </c>
      <c r="H24" s="60">
        <v>40.8</v>
      </c>
    </row>
    <row r="25" spans="1:8" ht="25.5">
      <c r="A25" s="14" t="s">
        <v>81</v>
      </c>
      <c r="B25" s="15">
        <v>11105</v>
      </c>
      <c r="C25" s="16">
        <f>C26+C27</f>
        <v>15124.6</v>
      </c>
      <c r="D25" s="16">
        <f>D26+D27</f>
        <v>6407.299999999999</v>
      </c>
      <c r="E25" s="40">
        <f t="shared" si="1"/>
        <v>42.36343440487681</v>
      </c>
      <c r="F25" s="16">
        <f>F26+F27</f>
        <v>7094.8</v>
      </c>
      <c r="G25" s="16">
        <f t="shared" si="0"/>
        <v>-687.5000000000009</v>
      </c>
      <c r="H25" s="31">
        <v>40.3</v>
      </c>
    </row>
    <row r="26" spans="1:8" s="44" customFormat="1" ht="25.5">
      <c r="A26" s="38" t="s">
        <v>82</v>
      </c>
      <c r="B26" s="39">
        <v>11105</v>
      </c>
      <c r="C26" s="40">
        <v>11792</v>
      </c>
      <c r="D26" s="40">
        <v>4976.4</v>
      </c>
      <c r="E26" s="40">
        <f t="shared" si="1"/>
        <v>42.20149253731343</v>
      </c>
      <c r="F26" s="40">
        <v>5320.5</v>
      </c>
      <c r="G26" s="40">
        <f t="shared" si="0"/>
        <v>-344.10000000000036</v>
      </c>
      <c r="H26" s="61">
        <v>44.3</v>
      </c>
    </row>
    <row r="27" spans="1:8" s="44" customFormat="1" ht="12.75">
      <c r="A27" s="38" t="s">
        <v>83</v>
      </c>
      <c r="B27" s="39">
        <v>11105</v>
      </c>
      <c r="C27" s="40">
        <v>3332.6</v>
      </c>
      <c r="D27" s="40">
        <v>1430.9</v>
      </c>
      <c r="E27" s="40">
        <f t="shared" si="1"/>
        <v>42.936446018123995</v>
      </c>
      <c r="F27" s="40">
        <v>1774.3</v>
      </c>
      <c r="G27" s="40">
        <f t="shared" si="0"/>
        <v>-343.39999999999986</v>
      </c>
      <c r="H27" s="61">
        <v>31.5</v>
      </c>
    </row>
    <row r="28" spans="1:8" ht="12.75">
      <c r="A28" s="14" t="s">
        <v>84</v>
      </c>
      <c r="B28" s="15"/>
      <c r="C28" s="16">
        <v>125.3</v>
      </c>
      <c r="D28" s="16">
        <v>325.7</v>
      </c>
      <c r="E28" s="40">
        <f t="shared" si="1"/>
        <v>259.93615323224265</v>
      </c>
      <c r="F28" s="16">
        <v>118.6</v>
      </c>
      <c r="G28" s="16">
        <f t="shared" si="0"/>
        <v>207.1</v>
      </c>
      <c r="H28" s="31">
        <v>160.9</v>
      </c>
    </row>
    <row r="29" spans="1:8" s="43" customFormat="1" ht="27">
      <c r="A29" s="35" t="s">
        <v>85</v>
      </c>
      <c r="B29" s="36">
        <v>11200</v>
      </c>
      <c r="C29" s="37">
        <f>C30</f>
        <v>3248.2</v>
      </c>
      <c r="D29" s="37">
        <f>D30</f>
        <v>1331.5</v>
      </c>
      <c r="E29" s="37">
        <f t="shared" si="1"/>
        <v>40.99193399421218</v>
      </c>
      <c r="F29" s="37">
        <f>F30</f>
        <v>1354.7</v>
      </c>
      <c r="G29" s="37">
        <f t="shared" si="0"/>
        <v>-23.200000000000045</v>
      </c>
      <c r="H29" s="60">
        <v>60.3</v>
      </c>
    </row>
    <row r="30" spans="1:8" ht="25.5">
      <c r="A30" s="14" t="s">
        <v>86</v>
      </c>
      <c r="B30" s="15">
        <v>11201</v>
      </c>
      <c r="C30" s="16">
        <v>3248.2</v>
      </c>
      <c r="D30" s="16">
        <v>1331.5</v>
      </c>
      <c r="E30" s="16">
        <f t="shared" si="1"/>
        <v>40.99193399421218</v>
      </c>
      <c r="F30" s="16">
        <v>1354.7</v>
      </c>
      <c r="G30" s="16">
        <f t="shared" si="0"/>
        <v>-23.200000000000045</v>
      </c>
      <c r="H30" s="31">
        <v>60.3</v>
      </c>
    </row>
    <row r="31" spans="1:8" ht="13.5">
      <c r="A31" s="35" t="s">
        <v>139</v>
      </c>
      <c r="B31" s="15">
        <v>11300</v>
      </c>
      <c r="C31" s="16"/>
      <c r="D31" s="34">
        <f>D32</f>
        <v>24.5</v>
      </c>
      <c r="E31" s="16"/>
      <c r="F31" s="16"/>
      <c r="G31" s="16"/>
      <c r="H31" s="31"/>
    </row>
    <row r="32" spans="1:8" ht="12.75">
      <c r="A32" s="14" t="s">
        <v>140</v>
      </c>
      <c r="B32" s="15">
        <v>11301</v>
      </c>
      <c r="C32" s="16"/>
      <c r="D32" s="16">
        <v>24.5</v>
      </c>
      <c r="E32" s="16"/>
      <c r="F32" s="16"/>
      <c r="G32" s="16"/>
      <c r="H32" s="31"/>
    </row>
    <row r="33" spans="1:8" s="43" customFormat="1" ht="27">
      <c r="A33" s="35" t="s">
        <v>87</v>
      </c>
      <c r="B33" s="36">
        <v>11400</v>
      </c>
      <c r="C33" s="37">
        <f>C34+C35</f>
        <v>28965.8</v>
      </c>
      <c r="D33" s="37">
        <f>D34+D35</f>
        <v>3336.6000000000004</v>
      </c>
      <c r="E33" s="37">
        <f t="shared" si="1"/>
        <v>11.519101837339209</v>
      </c>
      <c r="F33" s="37">
        <f>F34+F35</f>
        <v>6162.3</v>
      </c>
      <c r="G33" s="37">
        <f t="shared" si="0"/>
        <v>-2825.7</v>
      </c>
      <c r="H33" s="60">
        <v>27.4</v>
      </c>
    </row>
    <row r="34" spans="1:8" ht="25.5">
      <c r="A34" s="14" t="s">
        <v>88</v>
      </c>
      <c r="B34" s="15">
        <v>11402</v>
      </c>
      <c r="C34" s="16">
        <v>9332.5</v>
      </c>
      <c r="D34" s="16">
        <v>719.7</v>
      </c>
      <c r="E34" s="16">
        <f t="shared" si="1"/>
        <v>7.711759978569516</v>
      </c>
      <c r="F34" s="16">
        <v>689.6</v>
      </c>
      <c r="G34" s="16">
        <f t="shared" si="0"/>
        <v>30.100000000000023</v>
      </c>
      <c r="H34" s="31">
        <v>24.9</v>
      </c>
    </row>
    <row r="35" spans="1:8" ht="25.5">
      <c r="A35" s="14" t="s">
        <v>89</v>
      </c>
      <c r="B35" s="15">
        <v>11406</v>
      </c>
      <c r="C35" s="16">
        <v>19633.3</v>
      </c>
      <c r="D35" s="16">
        <v>2616.9</v>
      </c>
      <c r="E35" s="16">
        <f t="shared" si="1"/>
        <v>13.328885108463684</v>
      </c>
      <c r="F35" s="16">
        <v>5472.7</v>
      </c>
      <c r="G35" s="16">
        <f t="shared" si="0"/>
        <v>-2855.7999999999997</v>
      </c>
      <c r="H35" s="31">
        <v>27.7</v>
      </c>
    </row>
    <row r="36" spans="1:8" s="43" customFormat="1" ht="27">
      <c r="A36" s="35" t="s">
        <v>90</v>
      </c>
      <c r="B36" s="36">
        <v>11600</v>
      </c>
      <c r="C36" s="37">
        <v>4930</v>
      </c>
      <c r="D36" s="37">
        <v>1325.6</v>
      </c>
      <c r="E36" s="37">
        <f t="shared" si="1"/>
        <v>26.88843813387424</v>
      </c>
      <c r="F36" s="37">
        <v>2036.3</v>
      </c>
      <c r="G36" s="37">
        <f t="shared" si="0"/>
        <v>-710.7</v>
      </c>
      <c r="H36" s="60">
        <v>71.9</v>
      </c>
    </row>
    <row r="37" spans="1:8" s="43" customFormat="1" ht="27">
      <c r="A37" s="35" t="s">
        <v>91</v>
      </c>
      <c r="B37" s="36">
        <v>11700</v>
      </c>
      <c r="C37" s="37">
        <v>0</v>
      </c>
      <c r="D37" s="37">
        <v>159.8</v>
      </c>
      <c r="E37" s="34"/>
      <c r="F37" s="37">
        <v>1896.4</v>
      </c>
      <c r="G37" s="37">
        <f t="shared" si="0"/>
        <v>-1736.6000000000001</v>
      </c>
      <c r="H37" s="60"/>
    </row>
    <row r="38" spans="1:8" s="52" customFormat="1" ht="12.75">
      <c r="A38" s="48" t="s">
        <v>93</v>
      </c>
      <c r="B38" s="49">
        <v>20000</v>
      </c>
      <c r="C38" s="50">
        <f>C39+C41+C40</f>
        <v>355718.4</v>
      </c>
      <c r="D38" s="50">
        <f>D39+D41+D40</f>
        <v>180471.5</v>
      </c>
      <c r="E38" s="50">
        <f t="shared" si="1"/>
        <v>50.73437303215127</v>
      </c>
      <c r="F38" s="50">
        <f>F39+F40+F41</f>
        <v>259567.69999999998</v>
      </c>
      <c r="G38" s="50">
        <f t="shared" si="0"/>
        <v>-79096.19999999998</v>
      </c>
      <c r="H38" s="62">
        <v>48.7</v>
      </c>
    </row>
    <row r="39" spans="1:8" ht="25.5">
      <c r="A39" s="14" t="s">
        <v>96</v>
      </c>
      <c r="B39" s="15">
        <v>20200</v>
      </c>
      <c r="C39" s="16">
        <v>359339.5</v>
      </c>
      <c r="D39" s="16">
        <v>183244.6</v>
      </c>
      <c r="E39" s="16">
        <f t="shared" si="1"/>
        <v>50.99483914237094</v>
      </c>
      <c r="F39" s="16">
        <v>260996.8</v>
      </c>
      <c r="G39" s="16">
        <f t="shared" si="0"/>
        <v>-77752.19999999998</v>
      </c>
      <c r="H39" s="31">
        <v>49</v>
      </c>
    </row>
    <row r="40" spans="1:8" ht="12.75">
      <c r="A40" s="14" t="s">
        <v>120</v>
      </c>
      <c r="B40" s="15">
        <v>20700</v>
      </c>
      <c r="C40" s="16">
        <v>30</v>
      </c>
      <c r="D40" s="16">
        <v>30</v>
      </c>
      <c r="E40" s="16"/>
      <c r="F40" s="16">
        <v>131.5</v>
      </c>
      <c r="G40" s="16">
        <f>D40-F40</f>
        <v>-101.5</v>
      </c>
      <c r="H40" s="31">
        <v>76.7</v>
      </c>
    </row>
    <row r="41" spans="1:8" ht="12.75">
      <c r="A41" s="14" t="s">
        <v>92</v>
      </c>
      <c r="B41" s="15">
        <v>21900</v>
      </c>
      <c r="C41" s="16">
        <v>-3651.1</v>
      </c>
      <c r="D41" s="16">
        <v>-2803.1</v>
      </c>
      <c r="E41" s="34"/>
      <c r="F41" s="16">
        <v>-1560.6</v>
      </c>
      <c r="G41" s="16">
        <f t="shared" si="0"/>
        <v>-1242.5</v>
      </c>
      <c r="H41" s="31"/>
    </row>
    <row r="42" spans="1:8" s="51" customFormat="1" ht="12.75">
      <c r="A42" s="21" t="s">
        <v>94</v>
      </c>
      <c r="B42" s="41">
        <v>85000</v>
      </c>
      <c r="C42" s="22">
        <f>C3+C38</f>
        <v>657722.9</v>
      </c>
      <c r="D42" s="22">
        <f>D3+D38</f>
        <v>303264.5</v>
      </c>
      <c r="E42" s="22">
        <f t="shared" si="1"/>
        <v>46.108247105277925</v>
      </c>
      <c r="F42" s="22">
        <f>F3+F38</f>
        <v>385516</v>
      </c>
      <c r="G42" s="22">
        <f t="shared" si="0"/>
        <v>-82251.5</v>
      </c>
      <c r="H42" s="63">
        <v>47.6</v>
      </c>
    </row>
    <row r="43" spans="1:8" ht="12.75">
      <c r="A43" s="47" t="s">
        <v>2</v>
      </c>
      <c r="B43" s="45"/>
      <c r="C43" s="45"/>
      <c r="D43" s="45"/>
      <c r="E43" s="45"/>
      <c r="F43" s="16"/>
      <c r="G43" s="16"/>
      <c r="H43" s="31"/>
    </row>
    <row r="44" spans="1:8" ht="12.75">
      <c r="A44" s="2" t="s">
        <v>3</v>
      </c>
      <c r="B44" s="1" t="s">
        <v>4</v>
      </c>
      <c r="C44" s="23">
        <f>C46+C47+C49+C50+C51+C52+C48+C45</f>
        <v>104538.3</v>
      </c>
      <c r="D44" s="23">
        <f>D46+D47+D49+D50+D51+D52+D48+D45</f>
        <v>40794.200000000004</v>
      </c>
      <c r="E44" s="23">
        <f aca="true" t="shared" si="2" ref="E44:E90">D44/C44*100</f>
        <v>39.02320967530561</v>
      </c>
      <c r="F44" s="24">
        <f>F46+F47+F49+F50+F51+F52+F48+F45</f>
        <v>42874.5</v>
      </c>
      <c r="G44" s="23">
        <f>D44-F44</f>
        <v>-2080.2999999999956</v>
      </c>
      <c r="H44" s="65">
        <v>43.5</v>
      </c>
    </row>
    <row r="45" spans="1:8" ht="38.25">
      <c r="A45" s="3" t="s">
        <v>125</v>
      </c>
      <c r="B45" s="5" t="s">
        <v>124</v>
      </c>
      <c r="C45" s="25">
        <v>5767.9</v>
      </c>
      <c r="D45" s="25">
        <v>2503.8</v>
      </c>
      <c r="E45" s="25">
        <f t="shared" si="2"/>
        <v>43.40921305847883</v>
      </c>
      <c r="F45" s="29">
        <v>2399.2</v>
      </c>
      <c r="G45" s="25">
        <f aca="true" t="shared" si="3" ref="G45:G90">D45-F45</f>
        <v>104.60000000000036</v>
      </c>
      <c r="H45" s="31">
        <v>42.4</v>
      </c>
    </row>
    <row r="46" spans="1:8" ht="51">
      <c r="A46" s="3" t="s">
        <v>5</v>
      </c>
      <c r="B46" s="5" t="s">
        <v>6</v>
      </c>
      <c r="C46" s="25">
        <v>5147.5</v>
      </c>
      <c r="D46" s="25">
        <v>2264.6</v>
      </c>
      <c r="E46" s="25">
        <f t="shared" si="2"/>
        <v>43.994171928120444</v>
      </c>
      <c r="F46" s="26">
        <v>2149.9</v>
      </c>
      <c r="G46" s="25">
        <f t="shared" si="3"/>
        <v>114.69999999999982</v>
      </c>
      <c r="H46" s="31">
        <v>39.4</v>
      </c>
    </row>
    <row r="47" spans="1:8" ht="51">
      <c r="A47" s="3" t="s">
        <v>7</v>
      </c>
      <c r="B47" s="5" t="s">
        <v>8</v>
      </c>
      <c r="C47" s="25">
        <v>59501.3</v>
      </c>
      <c r="D47" s="25">
        <v>25475.9</v>
      </c>
      <c r="E47" s="25">
        <f t="shared" si="2"/>
        <v>42.81570318631694</v>
      </c>
      <c r="F47" s="26">
        <v>25731.1</v>
      </c>
      <c r="G47" s="25">
        <f t="shared" si="3"/>
        <v>-255.1999999999971</v>
      </c>
      <c r="H47" s="31">
        <v>48.6</v>
      </c>
    </row>
    <row r="48" spans="1:8" ht="12.75">
      <c r="A48" s="3" t="s">
        <v>9</v>
      </c>
      <c r="B48" s="4" t="s">
        <v>121</v>
      </c>
      <c r="C48" s="25">
        <v>32.3</v>
      </c>
      <c r="D48" s="25">
        <v>0</v>
      </c>
      <c r="E48" s="25">
        <f t="shared" si="2"/>
        <v>0</v>
      </c>
      <c r="F48" s="26">
        <v>0</v>
      </c>
      <c r="G48" s="25">
        <f t="shared" si="3"/>
        <v>0</v>
      </c>
      <c r="H48" s="31">
        <v>0</v>
      </c>
    </row>
    <row r="49" spans="1:8" ht="38.25">
      <c r="A49" s="3" t="s">
        <v>10</v>
      </c>
      <c r="B49" s="5" t="s">
        <v>11</v>
      </c>
      <c r="C49" s="25">
        <v>7930.8</v>
      </c>
      <c r="D49" s="25">
        <v>3163.5</v>
      </c>
      <c r="E49" s="25">
        <f t="shared" si="2"/>
        <v>39.88878801634135</v>
      </c>
      <c r="F49" s="26">
        <v>2636</v>
      </c>
      <c r="G49" s="25">
        <f t="shared" si="3"/>
        <v>527.5</v>
      </c>
      <c r="H49" s="31">
        <v>43.9</v>
      </c>
    </row>
    <row r="50" spans="1:8" ht="12.75">
      <c r="A50" s="3" t="s">
        <v>12</v>
      </c>
      <c r="B50" s="5" t="s">
        <v>13</v>
      </c>
      <c r="C50" s="25">
        <v>0</v>
      </c>
      <c r="D50" s="25">
        <v>0</v>
      </c>
      <c r="E50" s="25" t="e">
        <f t="shared" si="2"/>
        <v>#DIV/0!</v>
      </c>
      <c r="F50" s="26">
        <v>2206.5</v>
      </c>
      <c r="G50" s="25">
        <f t="shared" si="3"/>
        <v>-2206.5</v>
      </c>
      <c r="H50" s="31">
        <v>100</v>
      </c>
    </row>
    <row r="51" spans="1:8" ht="12.75">
      <c r="A51" s="3" t="s">
        <v>14</v>
      </c>
      <c r="B51" s="27" t="s">
        <v>60</v>
      </c>
      <c r="C51" s="25">
        <v>7852.6</v>
      </c>
      <c r="D51" s="25">
        <v>0</v>
      </c>
      <c r="E51" s="25">
        <f t="shared" si="2"/>
        <v>0</v>
      </c>
      <c r="F51" s="26">
        <v>0</v>
      </c>
      <c r="G51" s="25">
        <f t="shared" si="3"/>
        <v>0</v>
      </c>
      <c r="H51" s="31">
        <v>0</v>
      </c>
    </row>
    <row r="52" spans="1:8" ht="12.75">
      <c r="A52" s="3" t="s">
        <v>15</v>
      </c>
      <c r="B52" s="27" t="s">
        <v>100</v>
      </c>
      <c r="C52" s="25">
        <v>18305.9</v>
      </c>
      <c r="D52" s="25">
        <v>7386.4</v>
      </c>
      <c r="E52" s="25">
        <f t="shared" si="2"/>
        <v>40.34983256764212</v>
      </c>
      <c r="F52" s="26">
        <v>7751.8</v>
      </c>
      <c r="G52" s="25">
        <f t="shared" si="3"/>
        <v>-365.40000000000055</v>
      </c>
      <c r="H52" s="31">
        <v>40</v>
      </c>
    </row>
    <row r="53" spans="1:8" ht="12.75">
      <c r="A53" s="2" t="s">
        <v>101</v>
      </c>
      <c r="B53" s="28" t="s">
        <v>102</v>
      </c>
      <c r="C53" s="23">
        <f>C55+C54</f>
        <v>1456.3</v>
      </c>
      <c r="D53" s="23">
        <f>D55+D54</f>
        <v>270.8</v>
      </c>
      <c r="E53" s="23">
        <f t="shared" si="2"/>
        <v>18.59506969717778</v>
      </c>
      <c r="F53" s="57">
        <f>F54+F55</f>
        <v>390.9</v>
      </c>
      <c r="G53" s="23">
        <f t="shared" si="3"/>
        <v>-120.09999999999997</v>
      </c>
      <c r="H53" s="65">
        <v>30.5</v>
      </c>
    </row>
    <row r="54" spans="1:8" ht="12.75">
      <c r="A54" s="3" t="s">
        <v>127</v>
      </c>
      <c r="B54" s="27" t="s">
        <v>126</v>
      </c>
      <c r="C54" s="25">
        <v>1336.1</v>
      </c>
      <c r="D54" s="25">
        <v>269.6</v>
      </c>
      <c r="E54" s="25">
        <f t="shared" si="2"/>
        <v>20.17813037946262</v>
      </c>
      <c r="F54" s="26">
        <v>390.9</v>
      </c>
      <c r="G54" s="25">
        <f t="shared" si="3"/>
        <v>-121.29999999999995</v>
      </c>
      <c r="H54" s="31">
        <v>31</v>
      </c>
    </row>
    <row r="55" spans="1:8" ht="12.75">
      <c r="A55" s="3" t="s">
        <v>103</v>
      </c>
      <c r="B55" s="27" t="s">
        <v>104</v>
      </c>
      <c r="C55" s="25">
        <v>120.2</v>
      </c>
      <c r="D55" s="25">
        <v>1.2</v>
      </c>
      <c r="E55" s="25">
        <f t="shared" si="2"/>
        <v>0.9983361064891847</v>
      </c>
      <c r="F55" s="26">
        <v>0</v>
      </c>
      <c r="G55" s="25">
        <f t="shared" si="3"/>
        <v>1.2</v>
      </c>
      <c r="H55" s="31">
        <v>0</v>
      </c>
    </row>
    <row r="56" spans="1:8" ht="25.5">
      <c r="A56" s="2" t="s">
        <v>16</v>
      </c>
      <c r="B56" s="6" t="s">
        <v>17</v>
      </c>
      <c r="C56" s="23">
        <f>C57</f>
        <v>799.4</v>
      </c>
      <c r="D56" s="23">
        <f>D57</f>
        <v>151.2</v>
      </c>
      <c r="E56" s="23">
        <f t="shared" si="2"/>
        <v>18.914185639229423</v>
      </c>
      <c r="F56" s="24">
        <f>F57</f>
        <v>75.4</v>
      </c>
      <c r="G56" s="23">
        <f t="shared" si="3"/>
        <v>75.79999999999998</v>
      </c>
      <c r="H56" s="65">
        <v>8</v>
      </c>
    </row>
    <row r="57" spans="1:8" ht="38.25">
      <c r="A57" s="3" t="s">
        <v>105</v>
      </c>
      <c r="B57" s="27" t="s">
        <v>18</v>
      </c>
      <c r="C57" s="25">
        <v>799.4</v>
      </c>
      <c r="D57" s="25">
        <v>151.2</v>
      </c>
      <c r="E57" s="25">
        <f t="shared" si="2"/>
        <v>18.914185639229423</v>
      </c>
      <c r="F57" s="26">
        <v>75.4</v>
      </c>
      <c r="G57" s="25">
        <f t="shared" si="3"/>
        <v>75.79999999999998</v>
      </c>
      <c r="H57" s="31">
        <v>8</v>
      </c>
    </row>
    <row r="58" spans="1:8" ht="12.75">
      <c r="A58" s="2" t="s">
        <v>19</v>
      </c>
      <c r="B58" s="1" t="s">
        <v>20</v>
      </c>
      <c r="C58" s="23">
        <f>C59+C60+C61+C63+C62</f>
        <v>66286.2</v>
      </c>
      <c r="D58" s="23">
        <f>D59+D60+D61+D63+D62</f>
        <v>13935.7</v>
      </c>
      <c r="E58" s="23">
        <f t="shared" si="2"/>
        <v>21.023531293089665</v>
      </c>
      <c r="F58" s="24">
        <f>F59+F60+F61+F63+F62</f>
        <v>6158.9</v>
      </c>
      <c r="G58" s="23">
        <f t="shared" si="3"/>
        <v>7776.800000000001</v>
      </c>
      <c r="H58" s="65">
        <v>16.9</v>
      </c>
    </row>
    <row r="59" spans="1:8" ht="12.75">
      <c r="A59" s="3" t="s">
        <v>21</v>
      </c>
      <c r="B59" s="4" t="s">
        <v>22</v>
      </c>
      <c r="C59" s="25">
        <v>4031.9</v>
      </c>
      <c r="D59" s="25">
        <v>1625.3</v>
      </c>
      <c r="E59" s="25">
        <f t="shared" si="2"/>
        <v>40.311019618542126</v>
      </c>
      <c r="F59" s="26">
        <v>1763.2</v>
      </c>
      <c r="G59" s="25">
        <f t="shared" si="3"/>
        <v>-137.9000000000001</v>
      </c>
      <c r="H59" s="31">
        <v>6.8</v>
      </c>
    </row>
    <row r="60" spans="1:8" ht="12.75">
      <c r="A60" s="3" t="s">
        <v>23</v>
      </c>
      <c r="B60" s="4" t="s">
        <v>24</v>
      </c>
      <c r="C60" s="25">
        <v>48.3</v>
      </c>
      <c r="D60" s="25">
        <v>33.3</v>
      </c>
      <c r="E60" s="25">
        <f t="shared" si="2"/>
        <v>68.94409937888199</v>
      </c>
      <c r="F60" s="29">
        <v>0</v>
      </c>
      <c r="G60" s="25">
        <f t="shared" si="3"/>
        <v>33.3</v>
      </c>
      <c r="H60" s="31">
        <v>0</v>
      </c>
    </row>
    <row r="61" spans="1:8" ht="12.75">
      <c r="A61" s="3" t="s">
        <v>25</v>
      </c>
      <c r="B61" s="4" t="s">
        <v>26</v>
      </c>
      <c r="C61" s="25">
        <v>10333.4</v>
      </c>
      <c r="D61" s="25">
        <v>4889.5</v>
      </c>
      <c r="E61" s="25">
        <f t="shared" si="2"/>
        <v>47.317436661698956</v>
      </c>
      <c r="F61" s="26">
        <v>4262.7</v>
      </c>
      <c r="G61" s="25">
        <f t="shared" si="3"/>
        <v>626.8000000000002</v>
      </c>
      <c r="H61" s="31">
        <v>47.8</v>
      </c>
    </row>
    <row r="62" spans="1:8" ht="12.75">
      <c r="A62" s="3" t="s">
        <v>62</v>
      </c>
      <c r="B62" s="27" t="s">
        <v>63</v>
      </c>
      <c r="C62" s="17">
        <v>51403.8</v>
      </c>
      <c r="D62" s="25">
        <v>7219.3</v>
      </c>
      <c r="E62" s="25">
        <f t="shared" si="2"/>
        <v>14.0442924453056</v>
      </c>
      <c r="F62" s="26">
        <v>0</v>
      </c>
      <c r="G62" s="25">
        <f t="shared" si="3"/>
        <v>7219.3</v>
      </c>
      <c r="H62" s="31">
        <v>0</v>
      </c>
    </row>
    <row r="63" spans="1:8" ht="12.75">
      <c r="A63" s="3" t="s">
        <v>27</v>
      </c>
      <c r="B63" s="5" t="s">
        <v>28</v>
      </c>
      <c r="C63" s="25">
        <v>468.8</v>
      </c>
      <c r="D63" s="25">
        <v>168.3</v>
      </c>
      <c r="E63" s="25">
        <f t="shared" si="2"/>
        <v>35.90017064846416</v>
      </c>
      <c r="F63" s="26">
        <v>133</v>
      </c>
      <c r="G63" s="25">
        <f t="shared" si="3"/>
        <v>35.30000000000001</v>
      </c>
      <c r="H63" s="31">
        <v>21.5</v>
      </c>
    </row>
    <row r="64" spans="1:8" ht="12.75">
      <c r="A64" s="2" t="s">
        <v>29</v>
      </c>
      <c r="B64" s="1" t="s">
        <v>30</v>
      </c>
      <c r="C64" s="23">
        <f>C66+C67+C65+C68</f>
        <v>129769.2</v>
      </c>
      <c r="D64" s="23">
        <f>D66+D67+D65+D68</f>
        <v>41479.5</v>
      </c>
      <c r="E64" s="23">
        <f t="shared" si="2"/>
        <v>31.964056185905438</v>
      </c>
      <c r="F64" s="23">
        <f>F66+F67+F65+F68</f>
        <v>28594.800000000003</v>
      </c>
      <c r="G64" s="23">
        <f t="shared" si="3"/>
        <v>12884.699999999997</v>
      </c>
      <c r="H64" s="65">
        <v>32.9</v>
      </c>
    </row>
    <row r="65" spans="1:8" ht="12.75">
      <c r="A65" s="3" t="s">
        <v>129</v>
      </c>
      <c r="B65" s="5" t="s">
        <v>128</v>
      </c>
      <c r="C65" s="17">
        <v>69408.5</v>
      </c>
      <c r="D65" s="25">
        <v>19259.3</v>
      </c>
      <c r="E65" s="25">
        <f t="shared" si="2"/>
        <v>27.747754237593377</v>
      </c>
      <c r="F65" s="29">
        <v>3011.4</v>
      </c>
      <c r="G65" s="25">
        <f t="shared" si="3"/>
        <v>16247.9</v>
      </c>
      <c r="H65" s="31">
        <v>15.6</v>
      </c>
    </row>
    <row r="66" spans="1:8" ht="12.75">
      <c r="A66" s="3" t="s">
        <v>31</v>
      </c>
      <c r="B66" s="4" t="s">
        <v>32</v>
      </c>
      <c r="C66" s="17">
        <v>26813.3</v>
      </c>
      <c r="D66" s="25">
        <v>6698.2</v>
      </c>
      <c r="E66" s="25">
        <f t="shared" si="2"/>
        <v>24.98088635117647</v>
      </c>
      <c r="F66" s="26">
        <v>5585.5</v>
      </c>
      <c r="G66" s="25">
        <f t="shared" si="3"/>
        <v>1112.6999999999998</v>
      </c>
      <c r="H66" s="31">
        <v>41.6</v>
      </c>
    </row>
    <row r="67" spans="1:8" ht="12.75">
      <c r="A67" s="3" t="s">
        <v>64</v>
      </c>
      <c r="B67" s="5" t="s">
        <v>65</v>
      </c>
      <c r="C67" s="17">
        <v>33540.1</v>
      </c>
      <c r="D67" s="25">
        <v>15514.7</v>
      </c>
      <c r="E67" s="25">
        <f t="shared" si="2"/>
        <v>46.2571667943745</v>
      </c>
      <c r="F67" s="29">
        <v>19926.4</v>
      </c>
      <c r="G67" s="25">
        <f t="shared" si="3"/>
        <v>-4411.700000000001</v>
      </c>
      <c r="H67" s="31">
        <v>36.9</v>
      </c>
    </row>
    <row r="68" spans="1:8" ht="25.5">
      <c r="A68" s="3" t="s">
        <v>133</v>
      </c>
      <c r="B68" s="5" t="s">
        <v>132</v>
      </c>
      <c r="C68" s="17">
        <v>7.3</v>
      </c>
      <c r="D68" s="25">
        <v>7.3</v>
      </c>
      <c r="E68" s="25">
        <f t="shared" si="2"/>
        <v>100</v>
      </c>
      <c r="F68" s="29">
        <v>71.5</v>
      </c>
      <c r="G68" s="25">
        <f t="shared" si="3"/>
        <v>-64.2</v>
      </c>
      <c r="H68" s="31">
        <v>39.4</v>
      </c>
    </row>
    <row r="69" spans="1:8" ht="12.75">
      <c r="A69" s="2" t="s">
        <v>33</v>
      </c>
      <c r="B69" s="1" t="s">
        <v>34</v>
      </c>
      <c r="C69" s="23">
        <f>C70+C71+C73+C74+C72</f>
        <v>343603.89999999997</v>
      </c>
      <c r="D69" s="23">
        <f>D70+D71+D73+D74+D72</f>
        <v>178596.7</v>
      </c>
      <c r="E69" s="23">
        <f t="shared" si="2"/>
        <v>51.97749501679114</v>
      </c>
      <c r="F69" s="24">
        <f>F70+F71+F73+F74+F72</f>
        <v>208221</v>
      </c>
      <c r="G69" s="23">
        <f t="shared" si="3"/>
        <v>-29624.29999999999</v>
      </c>
      <c r="H69" s="65">
        <v>40.4</v>
      </c>
    </row>
    <row r="70" spans="1:8" ht="12.75">
      <c r="A70" s="3" t="s">
        <v>35</v>
      </c>
      <c r="B70" s="4" t="s">
        <v>36</v>
      </c>
      <c r="C70" s="25">
        <v>62481.1</v>
      </c>
      <c r="D70" s="25">
        <v>28540.8</v>
      </c>
      <c r="E70" s="25">
        <f t="shared" si="2"/>
        <v>45.679093357831405</v>
      </c>
      <c r="F70" s="26">
        <v>26193.6</v>
      </c>
      <c r="G70" s="25">
        <f t="shared" si="3"/>
        <v>2347.2000000000007</v>
      </c>
      <c r="H70" s="31">
        <v>48</v>
      </c>
    </row>
    <row r="71" spans="1:8" ht="12.75">
      <c r="A71" s="3" t="s">
        <v>37</v>
      </c>
      <c r="B71" s="4" t="s">
        <v>38</v>
      </c>
      <c r="C71" s="25">
        <v>261290.2</v>
      </c>
      <c r="D71" s="25">
        <v>142939.6</v>
      </c>
      <c r="E71" s="25">
        <f t="shared" si="2"/>
        <v>54.70530467656268</v>
      </c>
      <c r="F71" s="29">
        <v>174729.1</v>
      </c>
      <c r="G71" s="25">
        <f t="shared" si="3"/>
        <v>-31789.5</v>
      </c>
      <c r="H71" s="31">
        <v>39.6</v>
      </c>
    </row>
    <row r="72" spans="1:8" ht="25.5">
      <c r="A72" s="3" t="s">
        <v>106</v>
      </c>
      <c r="B72" s="5" t="s">
        <v>107</v>
      </c>
      <c r="C72" s="25">
        <v>172.7</v>
      </c>
      <c r="D72" s="25">
        <v>53.5</v>
      </c>
      <c r="E72" s="25">
        <f t="shared" si="2"/>
        <v>30.978575564562828</v>
      </c>
      <c r="F72" s="26">
        <v>115.8</v>
      </c>
      <c r="G72" s="25">
        <f t="shared" si="3"/>
        <v>-62.3</v>
      </c>
      <c r="H72" s="31">
        <v>80.6</v>
      </c>
    </row>
    <row r="73" spans="1:8" ht="12.75">
      <c r="A73" s="3" t="s">
        <v>39</v>
      </c>
      <c r="B73" s="4" t="s">
        <v>40</v>
      </c>
      <c r="C73" s="25">
        <v>5583.3</v>
      </c>
      <c r="D73" s="25">
        <v>544.1</v>
      </c>
      <c r="E73" s="25">
        <f t="shared" si="2"/>
        <v>9.745132806763026</v>
      </c>
      <c r="F73" s="26">
        <v>716.3</v>
      </c>
      <c r="G73" s="25">
        <f t="shared" si="3"/>
        <v>-172.19999999999993</v>
      </c>
      <c r="H73" s="31">
        <v>13.9</v>
      </c>
    </row>
    <row r="74" spans="1:8" ht="12.75">
      <c r="A74" s="3" t="s">
        <v>41</v>
      </c>
      <c r="B74" s="30" t="s">
        <v>42</v>
      </c>
      <c r="C74" s="25">
        <v>14076.6</v>
      </c>
      <c r="D74" s="25">
        <v>6518.7</v>
      </c>
      <c r="E74" s="25">
        <f t="shared" si="2"/>
        <v>46.30876774221048</v>
      </c>
      <c r="F74" s="26">
        <v>6466.2</v>
      </c>
      <c r="G74" s="25">
        <f t="shared" si="3"/>
        <v>52.5</v>
      </c>
      <c r="H74" s="31">
        <v>45.6</v>
      </c>
    </row>
    <row r="75" spans="1:8" ht="12.75">
      <c r="A75" s="2" t="s">
        <v>108</v>
      </c>
      <c r="B75" s="1" t="s">
        <v>43</v>
      </c>
      <c r="C75" s="23">
        <f>C76+C77</f>
        <v>43013.9</v>
      </c>
      <c r="D75" s="23">
        <f>D76+D77</f>
        <v>21876.600000000002</v>
      </c>
      <c r="E75" s="23">
        <f t="shared" si="2"/>
        <v>50.85937336535399</v>
      </c>
      <c r="F75" s="24">
        <f>F76+F77</f>
        <v>33560.700000000004</v>
      </c>
      <c r="G75" s="23">
        <f t="shared" si="3"/>
        <v>-11684.100000000002</v>
      </c>
      <c r="H75" s="65">
        <v>62</v>
      </c>
    </row>
    <row r="76" spans="1:8" ht="12.75">
      <c r="A76" s="3" t="s">
        <v>44</v>
      </c>
      <c r="B76" s="4" t="s">
        <v>45</v>
      </c>
      <c r="C76" s="25">
        <v>41782.8</v>
      </c>
      <c r="D76" s="25">
        <v>21325.9</v>
      </c>
      <c r="E76" s="25">
        <f t="shared" si="2"/>
        <v>51.03990158629866</v>
      </c>
      <c r="F76" s="26">
        <v>33026.9</v>
      </c>
      <c r="G76" s="25">
        <f t="shared" si="3"/>
        <v>-11701</v>
      </c>
      <c r="H76" s="31">
        <v>62.5</v>
      </c>
    </row>
    <row r="77" spans="1:8" ht="25.5">
      <c r="A77" s="3" t="s">
        <v>109</v>
      </c>
      <c r="B77" s="30" t="s">
        <v>47</v>
      </c>
      <c r="C77" s="25">
        <v>1231.1</v>
      </c>
      <c r="D77" s="25">
        <v>550.7</v>
      </c>
      <c r="E77" s="25">
        <f t="shared" si="2"/>
        <v>44.73235318008286</v>
      </c>
      <c r="F77" s="29">
        <v>533.8</v>
      </c>
      <c r="G77" s="25">
        <f t="shared" si="3"/>
        <v>16.90000000000009</v>
      </c>
      <c r="H77" s="31">
        <v>44</v>
      </c>
    </row>
    <row r="78" spans="1:8" ht="12.75">
      <c r="A78" s="2" t="s">
        <v>48</v>
      </c>
      <c r="B78" s="1" t="s">
        <v>49</v>
      </c>
      <c r="C78" s="23">
        <f>C79+C80+C81+C82</f>
        <v>50510.1</v>
      </c>
      <c r="D78" s="23">
        <f>D79+D80+D81+D82</f>
        <v>13318.199999999999</v>
      </c>
      <c r="E78" s="23">
        <f t="shared" si="2"/>
        <v>26.367399787369255</v>
      </c>
      <c r="F78" s="24">
        <f>F79+F80+F81+F82</f>
        <v>12072.5</v>
      </c>
      <c r="G78" s="23">
        <f t="shared" si="3"/>
        <v>1245.699999999999</v>
      </c>
      <c r="H78" s="65">
        <v>37.1</v>
      </c>
    </row>
    <row r="79" spans="1:8" ht="12.75">
      <c r="A79" s="3" t="s">
        <v>50</v>
      </c>
      <c r="B79" s="4">
        <v>1001</v>
      </c>
      <c r="C79" s="25">
        <v>2375.8</v>
      </c>
      <c r="D79" s="25">
        <v>1081.1</v>
      </c>
      <c r="E79" s="25">
        <f t="shared" si="2"/>
        <v>45.504672110447</v>
      </c>
      <c r="F79" s="26">
        <v>918.7</v>
      </c>
      <c r="G79" s="25">
        <f t="shared" si="3"/>
        <v>162.39999999999986</v>
      </c>
      <c r="H79" s="31">
        <v>46.3</v>
      </c>
    </row>
    <row r="80" spans="1:8" ht="12.75">
      <c r="A80" s="3" t="s">
        <v>51</v>
      </c>
      <c r="B80" s="4" t="s">
        <v>52</v>
      </c>
      <c r="C80" s="25">
        <v>9868.1</v>
      </c>
      <c r="D80" s="25">
        <v>4886.7</v>
      </c>
      <c r="E80" s="25">
        <f t="shared" si="2"/>
        <v>49.520171056231696</v>
      </c>
      <c r="F80" s="29">
        <v>4702.1</v>
      </c>
      <c r="G80" s="25">
        <f t="shared" si="3"/>
        <v>184.59999999999945</v>
      </c>
      <c r="H80" s="31">
        <v>28.1</v>
      </c>
    </row>
    <row r="81" spans="1:8" ht="12.75">
      <c r="A81" s="3" t="s">
        <v>53</v>
      </c>
      <c r="B81" s="4" t="s">
        <v>54</v>
      </c>
      <c r="C81" s="25">
        <v>37991.1</v>
      </c>
      <c r="D81" s="25">
        <v>7212.8</v>
      </c>
      <c r="E81" s="25">
        <f t="shared" si="2"/>
        <v>18.985499235347227</v>
      </c>
      <c r="F81" s="26">
        <v>6345.7</v>
      </c>
      <c r="G81" s="25">
        <f t="shared" si="3"/>
        <v>867.1000000000004</v>
      </c>
      <c r="H81" s="31">
        <v>46.9</v>
      </c>
    </row>
    <row r="82" spans="1:8" ht="12.75">
      <c r="A82" s="3" t="s">
        <v>55</v>
      </c>
      <c r="B82" s="4">
        <v>1006</v>
      </c>
      <c r="C82" s="25">
        <v>275.1</v>
      </c>
      <c r="D82" s="25">
        <v>137.6</v>
      </c>
      <c r="E82" s="25">
        <f t="shared" si="2"/>
        <v>50.01817520901489</v>
      </c>
      <c r="F82" s="26">
        <v>106</v>
      </c>
      <c r="G82" s="25">
        <f t="shared" si="3"/>
        <v>31.599999999999994</v>
      </c>
      <c r="H82" s="31">
        <v>38.5</v>
      </c>
    </row>
    <row r="83" spans="1:8" ht="12.75">
      <c r="A83" s="2" t="s">
        <v>110</v>
      </c>
      <c r="B83" s="28" t="s">
        <v>56</v>
      </c>
      <c r="C83" s="23">
        <f>C84+C85</f>
        <v>12002.7</v>
      </c>
      <c r="D83" s="23">
        <f>D84+D85</f>
        <v>5610.7</v>
      </c>
      <c r="E83" s="23">
        <f t="shared" si="2"/>
        <v>46.74531563731493</v>
      </c>
      <c r="F83" s="24">
        <f>F84+F85</f>
        <v>31565.8</v>
      </c>
      <c r="G83" s="23">
        <f t="shared" si="3"/>
        <v>-25955.1</v>
      </c>
      <c r="H83" s="65">
        <v>70.4</v>
      </c>
    </row>
    <row r="84" spans="1:8" ht="12.75">
      <c r="A84" s="3" t="s">
        <v>111</v>
      </c>
      <c r="B84" s="27" t="s">
        <v>57</v>
      </c>
      <c r="C84" s="25">
        <v>10564.7</v>
      </c>
      <c r="D84" s="25">
        <v>4843.5</v>
      </c>
      <c r="E84" s="25">
        <f t="shared" si="2"/>
        <v>45.84607229736765</v>
      </c>
      <c r="F84" s="26">
        <v>31181.7</v>
      </c>
      <c r="G84" s="25">
        <f t="shared" si="3"/>
        <v>-26338.2</v>
      </c>
      <c r="H84" s="31">
        <v>71</v>
      </c>
    </row>
    <row r="85" spans="1:8" ht="12.75">
      <c r="A85" s="3" t="s">
        <v>131</v>
      </c>
      <c r="B85" s="27" t="s">
        <v>130</v>
      </c>
      <c r="C85" s="25">
        <v>1438</v>
      </c>
      <c r="D85" s="25">
        <v>767.2</v>
      </c>
      <c r="E85" s="25">
        <f t="shared" si="2"/>
        <v>53.3518776077886</v>
      </c>
      <c r="F85" s="26">
        <v>384.1</v>
      </c>
      <c r="G85" s="25">
        <f t="shared" si="3"/>
        <v>383.1</v>
      </c>
      <c r="H85" s="31">
        <v>41.7</v>
      </c>
    </row>
    <row r="86" spans="1:8" ht="12.75">
      <c r="A86" s="2" t="s">
        <v>112</v>
      </c>
      <c r="B86" s="28" t="s">
        <v>113</v>
      </c>
      <c r="C86" s="23">
        <f>C87</f>
        <v>1237.2</v>
      </c>
      <c r="D86" s="23">
        <f>D87</f>
        <v>658</v>
      </c>
      <c r="E86" s="23">
        <f t="shared" si="2"/>
        <v>53.18461041060459</v>
      </c>
      <c r="F86" s="24">
        <f>F87</f>
        <v>686.7</v>
      </c>
      <c r="G86" s="23">
        <f t="shared" si="3"/>
        <v>-28.700000000000045</v>
      </c>
      <c r="H86" s="65">
        <v>50</v>
      </c>
    </row>
    <row r="87" spans="1:8" ht="12.75">
      <c r="A87" s="3" t="s">
        <v>46</v>
      </c>
      <c r="B87" s="27" t="s">
        <v>114</v>
      </c>
      <c r="C87" s="25">
        <v>1237.2</v>
      </c>
      <c r="D87" s="25">
        <v>658</v>
      </c>
      <c r="E87" s="25">
        <f t="shared" si="2"/>
        <v>53.18461041060459</v>
      </c>
      <c r="F87" s="26">
        <v>686.7</v>
      </c>
      <c r="G87" s="25">
        <f t="shared" si="3"/>
        <v>-28.700000000000045</v>
      </c>
      <c r="H87" s="31">
        <v>50</v>
      </c>
    </row>
    <row r="88" spans="1:8" ht="25.5">
      <c r="A88" s="2" t="s">
        <v>61</v>
      </c>
      <c r="B88" s="28" t="s">
        <v>115</v>
      </c>
      <c r="C88" s="23">
        <f>C89</f>
        <v>1093.1</v>
      </c>
      <c r="D88" s="23">
        <f>D89</f>
        <v>641</v>
      </c>
      <c r="E88" s="23">
        <f t="shared" si="2"/>
        <v>58.64056353490075</v>
      </c>
      <c r="F88" s="24">
        <f>F89</f>
        <v>128.4</v>
      </c>
      <c r="G88" s="23">
        <f t="shared" si="3"/>
        <v>512.6</v>
      </c>
      <c r="H88" s="65">
        <v>19.5</v>
      </c>
    </row>
    <row r="89" spans="1:8" ht="25.5">
      <c r="A89" s="3" t="s">
        <v>116</v>
      </c>
      <c r="B89" s="27" t="s">
        <v>117</v>
      </c>
      <c r="C89" s="25">
        <v>1093.1</v>
      </c>
      <c r="D89" s="25">
        <v>641</v>
      </c>
      <c r="E89" s="25">
        <f t="shared" si="2"/>
        <v>58.64056353490075</v>
      </c>
      <c r="F89" s="29">
        <v>128.4</v>
      </c>
      <c r="G89" s="25">
        <f t="shared" si="3"/>
        <v>512.6</v>
      </c>
      <c r="H89" s="31">
        <v>19.5</v>
      </c>
    </row>
    <row r="90" spans="1:8" ht="12.75">
      <c r="A90" s="2" t="s">
        <v>58</v>
      </c>
      <c r="B90" s="1" t="s">
        <v>59</v>
      </c>
      <c r="C90" s="23">
        <f>C44+C53+C56+C58+C64+C69+C75+C78+C83+C86+C88</f>
        <v>754310.2999999999</v>
      </c>
      <c r="D90" s="23">
        <f>D44+D53+D56+D58+D64+D69+D75+D78+D83+D86+D88</f>
        <v>317332.60000000003</v>
      </c>
      <c r="E90" s="23">
        <f t="shared" si="2"/>
        <v>42.069238614400476</v>
      </c>
      <c r="F90" s="23">
        <f>F44+F53+F56+F58+F64+F69+F75+F78+F83+F86+F88</f>
        <v>364329.60000000003</v>
      </c>
      <c r="G90" s="23">
        <f t="shared" si="3"/>
        <v>-46997</v>
      </c>
      <c r="H90" s="65">
        <v>41.7</v>
      </c>
    </row>
    <row r="91" spans="1:8" ht="25.5">
      <c r="A91" s="3" t="s">
        <v>118</v>
      </c>
      <c r="B91" s="5" t="s">
        <v>119</v>
      </c>
      <c r="C91" s="25">
        <f>C42-C90</f>
        <v>-96587.3999999999</v>
      </c>
      <c r="D91" s="25">
        <f>D42-D90</f>
        <v>-14068.100000000035</v>
      </c>
      <c r="E91" s="25"/>
      <c r="F91" s="25">
        <f>F42-F90</f>
        <v>21186.399999999965</v>
      </c>
      <c r="G91" s="25"/>
      <c r="H91" s="31"/>
    </row>
    <row r="92" spans="1:7" ht="12.75">
      <c r="A92" s="7"/>
      <c r="B92" s="8"/>
      <c r="C92" s="9"/>
      <c r="D92" s="9"/>
      <c r="E92" s="10"/>
      <c r="F92" s="32"/>
      <c r="G92" s="33"/>
    </row>
    <row r="93" spans="1:8" ht="12.75">
      <c r="A93" s="7" t="s">
        <v>144</v>
      </c>
      <c r="B93" s="8"/>
      <c r="C93" s="69" t="s">
        <v>145</v>
      </c>
      <c r="D93" s="69"/>
      <c r="E93" s="69"/>
      <c r="F93" s="69"/>
      <c r="G93" s="69"/>
      <c r="H93" s="69"/>
    </row>
    <row r="94" spans="1:7" ht="12.75">
      <c r="A94" s="46"/>
      <c r="B94" s="46"/>
      <c r="C94" s="46"/>
      <c r="D94" s="46"/>
      <c r="E94" s="46"/>
      <c r="F94" s="46"/>
      <c r="G94" s="46"/>
    </row>
  </sheetData>
  <mergeCells count="2">
    <mergeCell ref="A1:H1"/>
    <mergeCell ref="C93:H93"/>
  </mergeCells>
  <printOptions/>
  <pageMargins left="0.55" right="0.18" top="0.17" bottom="0.17" header="0.17" footer="0.17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2012-07-23T11:15:10Z</cp:lastPrinted>
  <dcterms:created xsi:type="dcterms:W3CDTF">2009-04-28T07:05:16Z</dcterms:created>
  <dcterms:modified xsi:type="dcterms:W3CDTF">2012-09-06T13:08:33Z</dcterms:modified>
  <cp:category/>
  <cp:version/>
  <cp:contentType/>
  <cp:contentStatus/>
</cp:coreProperties>
</file>